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.RESOURCEMINERAL\Documents\Resource\Website\"/>
    </mc:Choice>
  </mc:AlternateContent>
  <bookViews>
    <workbookView xWindow="-240" yWindow="0" windowWidth="15045" windowHeight="7455" xr2:uid="{00000000-000D-0000-FFFF-FFFF00000000}"/>
  </bookViews>
  <sheets>
    <sheet name=" " sheetId="3" r:id="rId1"/>
  </sheets>
  <definedNames>
    <definedName name="_xlnm.Print_Area" localSheetId="0">' '!$A:$I</definedName>
    <definedName name="_xlnm.Print_Titles" localSheetId="0">' '!$1:$3</definedName>
  </definedNames>
  <calcPr calcId="171026"/>
  <fileRecoveryPr autoRecover="0"/>
</workbook>
</file>

<file path=xl/calcChain.xml><?xml version="1.0" encoding="utf-8"?>
<calcChain xmlns="http://schemas.openxmlformats.org/spreadsheetml/2006/main">
  <c r="F42" i="3" l="1"/>
  <c r="F37" i="3"/>
  <c r="F32" i="3" l="1"/>
  <c r="F40" i="3" l="1"/>
  <c r="F34" i="3"/>
  <c r="F7" i="3"/>
  <c r="F11" i="3"/>
  <c r="F10" i="3"/>
  <c r="F35" i="3"/>
  <c r="F41" i="3"/>
  <c r="E37" i="3"/>
</calcChain>
</file>

<file path=xl/sharedStrings.xml><?xml version="1.0" encoding="utf-8"?>
<sst xmlns="http://schemas.openxmlformats.org/spreadsheetml/2006/main" count="253" uniqueCount="170">
  <si>
    <t>State</t>
  </si>
  <si>
    <t>County</t>
  </si>
  <si>
    <t>Named Township / District</t>
  </si>
  <si>
    <t>OH</t>
  </si>
  <si>
    <t>Noble</t>
  </si>
  <si>
    <t>WV</t>
  </si>
  <si>
    <t>Wetzel</t>
  </si>
  <si>
    <t>Marshall</t>
  </si>
  <si>
    <t>Monroe</t>
  </si>
  <si>
    <t>Center</t>
  </si>
  <si>
    <t>Tyler</t>
  </si>
  <si>
    <t>Lincoln</t>
  </si>
  <si>
    <t>Hull, Harold D. &amp; Georgeann</t>
  </si>
  <si>
    <t>Guernsey</t>
  </si>
  <si>
    <t>Millwood</t>
  </si>
  <si>
    <t>Belmont</t>
  </si>
  <si>
    <t>Warren</t>
  </si>
  <si>
    <t>Miller, David</t>
  </si>
  <si>
    <t>9-T1-R1</t>
  </si>
  <si>
    <t>Rotz, Robert J. &amp; Caroline J.</t>
  </si>
  <si>
    <t>Starr, Franklin, Roger, Gloria</t>
  </si>
  <si>
    <t>Oxford</t>
  </si>
  <si>
    <t>6-T9-R7</t>
  </si>
  <si>
    <t>Golz, Joachim V. &amp; Virginia C.</t>
  </si>
  <si>
    <t>Harrison</t>
  </si>
  <si>
    <t>Freeport</t>
  </si>
  <si>
    <t>16-T11-R7</t>
  </si>
  <si>
    <t>Golz, Reinhard H. &amp; Patricia L.</t>
  </si>
  <si>
    <t>Green</t>
  </si>
  <si>
    <t>Overmyer-Fewell, Beth</t>
  </si>
  <si>
    <t>Marion</t>
  </si>
  <si>
    <t>15-T7-R8</t>
  </si>
  <si>
    <t>23-0021352.000</t>
  </si>
  <si>
    <t>Archer, Junior Michael &amp; Susan Elizabeth Archer n/k/a Susan E. Archer Kuczenska</t>
  </si>
  <si>
    <t>Stock</t>
  </si>
  <si>
    <t>Kennedy, Pat aka Pals Enterprises</t>
  </si>
  <si>
    <t>TX</t>
  </si>
  <si>
    <t>Dewitt</t>
  </si>
  <si>
    <t>Yorktown West</t>
  </si>
  <si>
    <t>Stephen Best, A-66</t>
  </si>
  <si>
    <t xml:space="preserve">Simecek, Don A. </t>
  </si>
  <si>
    <t>New Davy</t>
  </si>
  <si>
    <t>AMP Fund II, LP</t>
  </si>
  <si>
    <t>Columbiana</t>
  </si>
  <si>
    <t>36-T14-R3</t>
  </si>
  <si>
    <t>Triple T Mineral Holding</t>
  </si>
  <si>
    <t>Richland</t>
  </si>
  <si>
    <t>Jones, Brian &amp; Lisa</t>
  </si>
  <si>
    <t>Athens</t>
  </si>
  <si>
    <t>19-T10-R5</t>
  </si>
  <si>
    <t>Rupp, Ronald Nathan &amp; Jeraud</t>
  </si>
  <si>
    <t>Franklin</t>
  </si>
  <si>
    <t>3-T13-R7</t>
  </si>
  <si>
    <t>Moore, John Alden &amp; Karen A.</t>
  </si>
  <si>
    <t>17-T11-R7</t>
  </si>
  <si>
    <t>Jefferson</t>
  </si>
  <si>
    <t>Kale, Peter C. &amp; Nancy J.</t>
  </si>
  <si>
    <t>32-T5-R2</t>
  </si>
  <si>
    <t>Jackson</t>
  </si>
  <si>
    <t>Lee</t>
  </si>
  <si>
    <t>27-T1-R3</t>
  </si>
  <si>
    <t>Potts, Donna &amp; Heidi D. Rusk</t>
  </si>
  <si>
    <t>Byler, Lester M. &amp; Mary D.</t>
  </si>
  <si>
    <t>Buffalo</t>
  </si>
  <si>
    <t>27-T8-R9
34-T8-R9</t>
  </si>
  <si>
    <t>Franklin, William C. II &amp; Jill L.</t>
  </si>
  <si>
    <t>3-T8-R7</t>
  </si>
  <si>
    <t>23-0051140.000</t>
  </si>
  <si>
    <t xml:space="preserve">Jackson, Roberta L. FKA Roberta Lowers </t>
  </si>
  <si>
    <t>36-T7-R8</t>
  </si>
  <si>
    <t>Arnold, Kevin &amp; Stacie</t>
  </si>
  <si>
    <t>35-T1-R4</t>
  </si>
  <si>
    <t>Kish, Richard M. &amp; Elaine M.</t>
  </si>
  <si>
    <t>Washington</t>
  </si>
  <si>
    <t>6-T3-R6</t>
  </si>
  <si>
    <t>29-028008.0000</t>
  </si>
  <si>
    <t>Brinkley, Judith Lee &amp; James
(2 deeds)</t>
  </si>
  <si>
    <t>Brooke</t>
  </si>
  <si>
    <r>
      <rPr>
        <strike/>
        <sz val="9"/>
        <color theme="1"/>
        <rFont val="Arial"/>
        <family val="2"/>
      </rPr>
      <t xml:space="preserve">Toland, Clifford &amp; Julianne ; 
Toland, Ronald L. ;
Toland, Stanley ; 
Toland, Thomas Harry ; 
Jones, Judith Lynn &amp; Duane ; </t>
    </r>
    <r>
      <rPr>
        <sz val="9"/>
        <color theme="1"/>
        <rFont val="Arial"/>
        <family val="2"/>
      </rPr>
      <t xml:space="preserve">
Martin, Glenda Lee ;</t>
    </r>
  </si>
  <si>
    <t>Sandhill</t>
  </si>
  <si>
    <t>Day, Richard C. &amp; Victoria</t>
  </si>
  <si>
    <t>Eddy, Michael Dean &amp; Sandra K.</t>
  </si>
  <si>
    <t>McElroy</t>
  </si>
  <si>
    <r>
      <t xml:space="preserve">Moore, Mary Ellen Grimes aka Mary Ellen Burkhart
</t>
    </r>
    <r>
      <rPr>
        <b/>
        <sz val="9"/>
        <color theme="1"/>
        <rFont val="Arial"/>
        <family val="2"/>
      </rPr>
      <t>*ONLY UTICA IS UNLEASED</t>
    </r>
  </si>
  <si>
    <t>Ohio</t>
  </si>
  <si>
    <t>Liberty</t>
  </si>
  <si>
    <t>Map L7 Parcel 3.2</t>
  </si>
  <si>
    <t>Cooper, Christopher Jay &amp; Swisher, Beverly Ann &amp; Johnson, Cheryl Lynn (same land as Fred Cooper)</t>
  </si>
  <si>
    <t>Smith, David R. &amp; Valerie P.</t>
  </si>
  <si>
    <t>Grant</t>
  </si>
  <si>
    <t>Larimore, Jerry</t>
  </si>
  <si>
    <t>Magnolia</t>
  </si>
  <si>
    <t>Miller, Charles &amp; Lucille</t>
  </si>
  <si>
    <t>13-T7-R8</t>
  </si>
  <si>
    <t>Leasure, Bryan Argyll &amp; Teresa Y.</t>
  </si>
  <si>
    <t>Wells, Walter &amp; Trudy</t>
  </si>
  <si>
    <t>Shockley, Edward E. &amp; Sandra J.</t>
  </si>
  <si>
    <t>1-T6-R8</t>
  </si>
  <si>
    <t>34-0021303.000
34-0021311.000</t>
  </si>
  <si>
    <t>31-T6-R7</t>
  </si>
  <si>
    <t>Mikes, Benny &amp; Linda</t>
  </si>
  <si>
    <t>1-6-8</t>
  </si>
  <si>
    <t>34-0021194.000</t>
  </si>
  <si>
    <t>Boyd, John &amp; Rhonda</t>
  </si>
  <si>
    <t>2-5-8</t>
  </si>
  <si>
    <r>
      <t>Cross, Calvin Dean</t>
    </r>
    <r>
      <rPr>
        <b/>
        <i/>
        <sz val="11"/>
        <color theme="1"/>
        <rFont val="Calibri"/>
        <family val="2"/>
        <scheme val="minor"/>
      </rPr>
      <t/>
    </r>
  </si>
  <si>
    <t>Kinser, Bruce &amp; Rhonda</t>
  </si>
  <si>
    <t>31-T6-R3</t>
  </si>
  <si>
    <t>Bitzer, Constance R.</t>
  </si>
  <si>
    <t>R12-19.30 and R12-19.34</t>
  </si>
  <si>
    <t xml:space="preserve">Stanley, Mark D. &amp; Jodeen B. </t>
  </si>
  <si>
    <t>52-08-07-001</t>
  </si>
  <si>
    <t>UNLEASED TRACTS</t>
  </si>
  <si>
    <t>LL&amp;B Headwater I, LP</t>
  </si>
  <si>
    <t>LL&amp;B Headwater II, LP</t>
  </si>
  <si>
    <t>Resource Minerals Headwater I, LP</t>
  </si>
  <si>
    <t>Resource Minerals Headwater II, LP</t>
  </si>
  <si>
    <t>Gross Mineral Acres</t>
  </si>
  <si>
    <t>Net Mineral Acres Owned</t>
  </si>
  <si>
    <t>Section-Township-Range</t>
  </si>
  <si>
    <t>Mineral Parcel Number</t>
  </si>
  <si>
    <t>Surface Parcel Number</t>
  </si>
  <si>
    <t>09-0000039.200</t>
  </si>
  <si>
    <t>09-0000039.202</t>
  </si>
  <si>
    <t>09-0000039.002</t>
  </si>
  <si>
    <t>09-0000039.000</t>
  </si>
  <si>
    <t>28-0000272.000</t>
  </si>
  <si>
    <t>23-0000215.000
23-0000213.000</t>
  </si>
  <si>
    <t>23-0000334.000</t>
  </si>
  <si>
    <t>34-0021067.000</t>
  </si>
  <si>
    <t>32-04065.000</t>
  </si>
  <si>
    <t>32-03691.000</t>
  </si>
  <si>
    <t>07-00047.000
07-00048.000</t>
  </si>
  <si>
    <t>31-0000046.002
31-0000086.002</t>
  </si>
  <si>
    <t>02-0000252.201</t>
  </si>
  <si>
    <t>02-0000252.001</t>
  </si>
  <si>
    <t>07-0000352.400</t>
  </si>
  <si>
    <t>07-0000352-000</t>
  </si>
  <si>
    <t xml:space="preserve">09-0000125.200 </t>
  </si>
  <si>
    <t>09-0000125.000</t>
  </si>
  <si>
    <t>41-01795.000</t>
  </si>
  <si>
    <t>11-0253410.000</t>
  </si>
  <si>
    <t>41-01795.002</t>
  </si>
  <si>
    <t>10-028013.0000 (16.249 ac)
10-028014.0000 (0.650 ac)</t>
  </si>
  <si>
    <t>Part of parcel 19-0021186.000</t>
  </si>
  <si>
    <t>B34-0010-0000-0000, B34-0005-0000-0000, 
B34-0006-0000-0000, B34-0008-0000-0000, 
B34-0009-0000-0000, 34-0007-0000-0000, 
B34-0007-0001-0000, B34-0007-0002-0000, 
B34-0007-0003-0000, B34-0007-0004-0000, 
B34-0007-0005-0000, B34-0007-0006-0000, 
B34-0007-0007-0000, B34-0007-0008-0000, 
B34-0007-0009-0000, B34-0007-0010-0000, 
B34-0007-0011-0000, B34-0007-0012-0000,
B34-0010-0002-0000</t>
  </si>
  <si>
    <t>12-8-33</t>
  </si>
  <si>
    <t>9999-0000-4232-1200</t>
  </si>
  <si>
    <t>Map 11 Parcel 46</t>
  </si>
  <si>
    <t>04-9999-2016-0001-0000</t>
  </si>
  <si>
    <t>05-9999-0001-3210</t>
  </si>
  <si>
    <t>1-2-4 aka Map 2 Parcel 4 
1-2-13 aka Map 2 Parcel 13</t>
  </si>
  <si>
    <t>9999-0000-8680</t>
  </si>
  <si>
    <t>Tax map 10 parcel 5</t>
  </si>
  <si>
    <t>08-12-00080000
08-12-00180000</t>
  </si>
  <si>
    <t>9999-0000-0358, 9999-0000-0359
9999-0000-0356, 9999-0000-0357</t>
  </si>
  <si>
    <t>Map 16 parcel 64.2</t>
  </si>
  <si>
    <t>34-0040091.000, 34-0090094.000
34-0013026.000, 34-0013027.000
34-0013028.000, 34-0013029.000
34-0013030.000, 34-0013031.000</t>
  </si>
  <si>
    <t>23-0000250.012</t>
  </si>
  <si>
    <t>23-0021218.000 
23-0021219.000</t>
  </si>
  <si>
    <t xml:space="preserve">34-0021183.000 
34-0021180.000 </t>
  </si>
  <si>
    <t>34-0021292.000
34-0021293.000
34-0021294.000</t>
  </si>
  <si>
    <t xml:space="preserve">26-T6-R7 
25-T6-R7 </t>
  </si>
  <si>
    <t>1-T9-R7 
8-T9-R4</t>
  </si>
  <si>
    <t>J. W. Stayton, A-737        
F. Fassett, A-582</t>
  </si>
  <si>
    <t xml:space="preserve">4-T1-R1 
5-T1-R1 </t>
  </si>
  <si>
    <t>05-0050901.000
05-0021043.003</t>
  </si>
  <si>
    <t>9999-0000-0087-0000
9999-0000-0086-0000
9999-0000-0085-0000
9999-0000-0084-0000</t>
  </si>
  <si>
    <t>04-9999-0005-2342-0000</t>
  </si>
  <si>
    <t>9999-00036730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</si>
</sst>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#,##0.0000"/>
    <numFmt numFmtId="166" formatCode="#,##0.00000"/>
    <numFmt numFmtId="167" formatCode="0.000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trike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49" fontId="8" fillId="0" borderId="1" xfId="1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left" vertical="center"/>
    </xf>
    <xf numFmtId="167" fontId="8" fillId="0" borderId="1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14" fontId="1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65" fontId="18" fillId="0" borderId="1" xfId="1" applyNumberFormat="1" applyFont="1" applyFill="1" applyBorder="1" applyAlignment="1">
      <alignment horizontal="left" vertical="center"/>
    </xf>
    <xf numFmtId="165" fontId="18" fillId="0" borderId="1" xfId="1" applyNumberFormat="1" applyFont="1" applyFill="1" applyBorder="1" applyAlignment="1">
      <alignment horizontal="left" vertical="center" wrapText="1"/>
    </xf>
    <xf numFmtId="49" fontId="18" fillId="0" borderId="2" xfId="1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164" fontId="18" fillId="0" borderId="2" xfId="1" applyNumberFormat="1" applyFont="1" applyFill="1" applyBorder="1" applyAlignment="1">
      <alignment horizontal="left" vertical="center"/>
    </xf>
    <xf numFmtId="165" fontId="18" fillId="0" borderId="2" xfId="1" applyNumberFormat="1" applyFont="1" applyFill="1" applyBorder="1" applyAlignment="1">
      <alignment horizontal="left" vertical="center"/>
    </xf>
    <xf numFmtId="165" fontId="18" fillId="0" borderId="2" xfId="1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164" fontId="18" fillId="0" borderId="1" xfId="1" applyNumberFormat="1" applyFont="1" applyFill="1" applyBorder="1" applyAlignment="1">
      <alignment horizontal="left" vertical="center"/>
    </xf>
    <xf numFmtId="165" fontId="19" fillId="0" borderId="1" xfId="1" applyNumberFormat="1" applyFont="1" applyFill="1" applyBorder="1" applyAlignment="1">
      <alignment horizontal="left" vertical="center"/>
    </xf>
    <xf numFmtId="165" fontId="19" fillId="0" borderId="1" xfId="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1" applyNumberFormat="1" applyFont="1" applyBorder="1" applyAlignment="1">
      <alignment horizontal="left" vertical="center" wrapText="1"/>
    </xf>
    <xf numFmtId="0" fontId="18" fillId="0" borderId="1" xfId="1" applyNumberFormat="1" applyFont="1" applyBorder="1" applyAlignment="1">
      <alignment horizontal="left" vertical="center"/>
    </xf>
    <xf numFmtId="164" fontId="18" fillId="0" borderId="1" xfId="1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165" fontId="19" fillId="0" borderId="2" xfId="1" applyNumberFormat="1" applyFont="1" applyFill="1" applyBorder="1" applyAlignment="1">
      <alignment horizontal="left" vertical="center"/>
    </xf>
    <xf numFmtId="165" fontId="19" fillId="0" borderId="2" xfId="1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164" fontId="19" fillId="0" borderId="1" xfId="1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/>
    </xf>
    <xf numFmtId="164" fontId="19" fillId="0" borderId="2" xfId="1" applyNumberFormat="1" applyFont="1" applyFill="1" applyBorder="1" applyAlignment="1">
      <alignment horizontal="left" vertical="center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166" fontId="18" fillId="0" borderId="2" xfId="1" applyNumberFormat="1" applyFont="1" applyFill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horizontal="left" vertical="center" wrapText="1"/>
    </xf>
    <xf numFmtId="164" fontId="18" fillId="0" borderId="1" xfId="1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164" fontId="18" fillId="0" borderId="2" xfId="1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65" fontId="12" fillId="5" borderId="1" xfId="0" applyNumberFormat="1" applyFont="1" applyFill="1" applyBorder="1" applyAlignment="1">
      <alignment horizontal="left" vertical="center" wrapText="1"/>
    </xf>
    <xf numFmtId="49" fontId="12" fillId="5" borderId="2" xfId="0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165" fontId="8" fillId="6" borderId="1" xfId="1" applyNumberFormat="1" applyFont="1" applyFill="1" applyBorder="1" applyAlignment="1">
      <alignment horizontal="left" vertical="center" wrapText="1"/>
    </xf>
    <xf numFmtId="49" fontId="9" fillId="6" borderId="1" xfId="1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4">
    <cellStyle name="Currency" xfId="1" builtinId="4"/>
    <cellStyle name="Currency 2" xfId="3" xr:uid="{00000000-0005-0000-0000-000001000000}"/>
    <cellStyle name="Currency 8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J48"/>
  <sheetViews>
    <sheetView tabSelected="1" topLeftCell="B1" zoomScale="90" zoomScaleNormal="90" workbookViewId="0">
      <selection activeCell="H20" sqref="H20"/>
    </sheetView>
  </sheetViews>
  <sheetFormatPr defaultColWidth="9.140625" defaultRowHeight="15" x14ac:dyDescent="0.25"/>
  <cols>
    <col min="1" max="1" width="28.7109375" style="66" hidden="1" customWidth="1"/>
    <col min="2" max="2" width="9" style="67" customWidth="1"/>
    <col min="3" max="3" width="10.7109375" style="12" bestFit="1" customWidth="1"/>
    <col min="4" max="4" width="16" style="12" bestFit="1" customWidth="1"/>
    <col min="5" max="5" width="12.140625" style="68" customWidth="1"/>
    <col min="6" max="6" width="11.85546875" style="69" customWidth="1"/>
    <col min="7" max="7" width="21.42578125" style="70" bestFit="1" customWidth="1"/>
    <col min="8" max="8" width="36.85546875" style="70" bestFit="1" customWidth="1"/>
    <col min="9" max="9" width="28.7109375" style="70" bestFit="1" customWidth="1"/>
    <col min="10" max="478" width="9.140625" style="11"/>
    <col min="479" max="16384" width="9.140625" style="12"/>
  </cols>
  <sheetData>
    <row r="1" spans="1:478" ht="18" x14ac:dyDescent="0.25">
      <c r="B1" s="4" t="s">
        <v>112</v>
      </c>
      <c r="C1" s="6"/>
      <c r="D1" s="6"/>
      <c r="E1" s="7"/>
      <c r="F1" s="8"/>
      <c r="G1" s="9"/>
      <c r="H1" s="9"/>
      <c r="I1" s="9"/>
    </row>
    <row r="2" spans="1:478" ht="18" x14ac:dyDescent="0.25">
      <c r="B2" s="108">
        <v>43034</v>
      </c>
      <c r="C2" s="109"/>
      <c r="D2" s="6"/>
      <c r="E2" s="13"/>
      <c r="F2" s="8"/>
      <c r="G2" s="9"/>
      <c r="H2" s="9"/>
      <c r="I2" s="9"/>
    </row>
    <row r="3" spans="1:478" x14ac:dyDescent="0.25">
      <c r="A3" s="14"/>
      <c r="B3" s="5"/>
      <c r="C3" s="72"/>
      <c r="D3" s="6"/>
      <c r="E3" s="13"/>
      <c r="F3" s="8"/>
      <c r="G3" s="15"/>
      <c r="H3" s="15"/>
      <c r="I3" s="15"/>
    </row>
    <row r="4" spans="1:478" s="18" customFormat="1" ht="36" x14ac:dyDescent="0.25">
      <c r="A4" s="27"/>
      <c r="B4" s="102" t="s">
        <v>0</v>
      </c>
      <c r="C4" s="103" t="s">
        <v>1</v>
      </c>
      <c r="D4" s="107" t="s">
        <v>2</v>
      </c>
      <c r="E4" s="104" t="s">
        <v>117</v>
      </c>
      <c r="F4" s="104" t="s">
        <v>118</v>
      </c>
      <c r="G4" s="105" t="s">
        <v>119</v>
      </c>
      <c r="H4" s="106" t="s">
        <v>121</v>
      </c>
      <c r="I4" s="106" t="s">
        <v>120</v>
      </c>
    </row>
    <row r="5" spans="1:478" s="17" customFormat="1" ht="21" customHeight="1" x14ac:dyDescent="0.25">
      <c r="A5" s="16"/>
      <c r="B5" s="87" t="s">
        <v>113</v>
      </c>
      <c r="C5" s="88"/>
      <c r="D5" s="88"/>
      <c r="E5" s="89"/>
      <c r="F5" s="89"/>
      <c r="G5" s="90"/>
      <c r="H5" s="91"/>
      <c r="I5" s="91"/>
    </row>
    <row r="6" spans="1:478" s="18" customFormat="1" ht="18" customHeight="1" x14ac:dyDescent="0.25">
      <c r="A6" s="20" t="s">
        <v>17</v>
      </c>
      <c r="B6" s="21" t="s">
        <v>3</v>
      </c>
      <c r="C6" s="22" t="s">
        <v>13</v>
      </c>
      <c r="D6" s="22" t="s">
        <v>14</v>
      </c>
      <c r="E6" s="23">
        <v>20</v>
      </c>
      <c r="F6" s="24">
        <v>10</v>
      </c>
      <c r="G6" s="25" t="s">
        <v>18</v>
      </c>
      <c r="H6" s="100" t="s">
        <v>158</v>
      </c>
      <c r="I6" s="26"/>
    </row>
    <row r="7" spans="1:478" s="18" customFormat="1" ht="18" customHeight="1" x14ac:dyDescent="0.25">
      <c r="A7" s="20" t="s">
        <v>12</v>
      </c>
      <c r="B7" s="21" t="s">
        <v>3</v>
      </c>
      <c r="C7" s="22" t="s">
        <v>13</v>
      </c>
      <c r="D7" s="22" t="s">
        <v>14</v>
      </c>
      <c r="E7" s="23">
        <v>32.686</v>
      </c>
      <c r="F7" s="24">
        <f>E7/2</f>
        <v>16.343</v>
      </c>
      <c r="G7" s="28"/>
      <c r="H7" s="80" t="s">
        <v>128</v>
      </c>
      <c r="I7" s="80"/>
    </row>
    <row r="8" spans="1:478" s="18" customFormat="1" ht="26.25" customHeight="1" x14ac:dyDescent="0.25">
      <c r="A8" s="27" t="s">
        <v>19</v>
      </c>
      <c r="B8" s="30" t="s">
        <v>3</v>
      </c>
      <c r="C8" s="31" t="s">
        <v>13</v>
      </c>
      <c r="D8" s="32" t="s">
        <v>14</v>
      </c>
      <c r="E8" s="33">
        <v>122.48</v>
      </c>
      <c r="F8" s="34">
        <v>122.48</v>
      </c>
      <c r="G8" s="100" t="s">
        <v>163</v>
      </c>
      <c r="H8" s="93" t="s">
        <v>127</v>
      </c>
      <c r="I8" s="25"/>
    </row>
    <row r="9" spans="1:478" s="18" customFormat="1" ht="18" customHeight="1" x14ac:dyDescent="0.25">
      <c r="A9" s="20" t="s">
        <v>20</v>
      </c>
      <c r="B9" s="35" t="s">
        <v>3</v>
      </c>
      <c r="C9" s="22" t="s">
        <v>13</v>
      </c>
      <c r="D9" s="36" t="s">
        <v>21</v>
      </c>
      <c r="E9" s="37">
        <v>70</v>
      </c>
      <c r="F9" s="38">
        <v>35</v>
      </c>
      <c r="G9" s="26" t="s">
        <v>22</v>
      </c>
      <c r="H9" s="1" t="s">
        <v>126</v>
      </c>
      <c r="I9" s="26"/>
    </row>
    <row r="10" spans="1:478" s="18" customFormat="1" ht="18" customHeight="1" x14ac:dyDescent="0.25">
      <c r="A10" s="20" t="s">
        <v>23</v>
      </c>
      <c r="B10" s="21" t="s">
        <v>3</v>
      </c>
      <c r="C10" s="22" t="s">
        <v>24</v>
      </c>
      <c r="D10" s="24" t="s">
        <v>25</v>
      </c>
      <c r="E10" s="23">
        <v>17.675000000000001</v>
      </c>
      <c r="F10" s="24">
        <f>E10</f>
        <v>17.675000000000001</v>
      </c>
      <c r="G10" s="26" t="s">
        <v>26</v>
      </c>
      <c r="H10" s="1" t="s">
        <v>125</v>
      </c>
      <c r="I10" s="93" t="s">
        <v>122</v>
      </c>
    </row>
    <row r="11" spans="1:478" s="18" customFormat="1" ht="18" customHeight="1" x14ac:dyDescent="0.25">
      <c r="A11" s="20" t="s">
        <v>27</v>
      </c>
      <c r="B11" s="21" t="s">
        <v>3</v>
      </c>
      <c r="C11" s="22" t="s">
        <v>24</v>
      </c>
      <c r="D11" s="24" t="s">
        <v>25</v>
      </c>
      <c r="E11" s="23">
        <v>17.675000000000001</v>
      </c>
      <c r="F11" s="24">
        <f>E11</f>
        <v>17.675000000000001</v>
      </c>
      <c r="G11" s="26" t="s">
        <v>26</v>
      </c>
      <c r="H11" s="1" t="s">
        <v>124</v>
      </c>
      <c r="I11" s="93" t="s">
        <v>123</v>
      </c>
    </row>
    <row r="12" spans="1:478" s="40" customFormat="1" ht="18" customHeight="1" x14ac:dyDescent="0.25">
      <c r="A12" s="27" t="s">
        <v>29</v>
      </c>
      <c r="B12" s="30" t="s">
        <v>3</v>
      </c>
      <c r="C12" s="27" t="s">
        <v>4</v>
      </c>
      <c r="D12" s="27" t="s">
        <v>30</v>
      </c>
      <c r="E12" s="33">
        <v>79</v>
      </c>
      <c r="F12" s="34">
        <v>79</v>
      </c>
      <c r="G12" s="25" t="s">
        <v>31</v>
      </c>
      <c r="H12" s="39" t="s">
        <v>32</v>
      </c>
      <c r="I12" s="3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</row>
    <row r="13" spans="1:478" s="40" customFormat="1" ht="27" customHeight="1" x14ac:dyDescent="0.25">
      <c r="A13" s="27" t="s">
        <v>92</v>
      </c>
      <c r="B13" s="30" t="s">
        <v>3</v>
      </c>
      <c r="C13" s="27" t="s">
        <v>4</v>
      </c>
      <c r="D13" s="27" t="s">
        <v>30</v>
      </c>
      <c r="E13" s="33">
        <v>102.229</v>
      </c>
      <c r="F13" s="34">
        <v>102.229</v>
      </c>
      <c r="G13" s="25" t="s">
        <v>93</v>
      </c>
      <c r="H13" s="93" t="s">
        <v>159</v>
      </c>
      <c r="I13" s="3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</row>
    <row r="14" spans="1:478" s="40" customFormat="1" ht="27" customHeight="1" x14ac:dyDescent="0.25">
      <c r="A14" s="20" t="s">
        <v>94</v>
      </c>
      <c r="B14" s="21" t="s">
        <v>3</v>
      </c>
      <c r="C14" s="22" t="s">
        <v>4</v>
      </c>
      <c r="D14" s="22" t="s">
        <v>34</v>
      </c>
      <c r="E14" s="23">
        <v>20.399000000000001</v>
      </c>
      <c r="F14" s="77">
        <v>20.399000000000001</v>
      </c>
      <c r="G14" s="26" t="s">
        <v>97</v>
      </c>
      <c r="H14" s="80" t="s">
        <v>160</v>
      </c>
      <c r="I14" s="2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</row>
    <row r="15" spans="1:478" s="40" customFormat="1" ht="26.25" customHeight="1" x14ac:dyDescent="0.25">
      <c r="A15" s="20" t="s">
        <v>95</v>
      </c>
      <c r="B15" s="21" t="s">
        <v>3</v>
      </c>
      <c r="C15" s="22" t="s">
        <v>4</v>
      </c>
      <c r="D15" s="22" t="s">
        <v>34</v>
      </c>
      <c r="E15" s="23">
        <v>127.001</v>
      </c>
      <c r="F15" s="77">
        <v>127.001</v>
      </c>
      <c r="G15" s="98" t="s">
        <v>162</v>
      </c>
      <c r="H15" s="26" t="s">
        <v>98</v>
      </c>
      <c r="I15" s="2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</row>
    <row r="16" spans="1:478" s="40" customFormat="1" ht="38.25" customHeight="1" x14ac:dyDescent="0.25">
      <c r="A16" s="41" t="s">
        <v>96</v>
      </c>
      <c r="B16" s="21" t="s">
        <v>3</v>
      </c>
      <c r="C16" s="42" t="s">
        <v>4</v>
      </c>
      <c r="D16" s="43" t="s">
        <v>34</v>
      </c>
      <c r="E16" s="23">
        <v>108.49</v>
      </c>
      <c r="F16" s="94">
        <v>108.49</v>
      </c>
      <c r="G16" s="42" t="s">
        <v>99</v>
      </c>
      <c r="H16" s="1" t="s">
        <v>161</v>
      </c>
      <c r="I16" s="2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</row>
    <row r="17" spans="1:478" s="18" customFormat="1" ht="18" customHeight="1" x14ac:dyDescent="0.25">
      <c r="A17" s="20" t="s">
        <v>33</v>
      </c>
      <c r="B17" s="21" t="s">
        <v>3</v>
      </c>
      <c r="C17" s="20" t="s">
        <v>4</v>
      </c>
      <c r="D17" s="20" t="s">
        <v>34</v>
      </c>
      <c r="E17" s="23">
        <v>8.4</v>
      </c>
      <c r="F17" s="24">
        <v>8.4</v>
      </c>
      <c r="G17" s="1" t="s">
        <v>69</v>
      </c>
      <c r="H17" s="80" t="s">
        <v>129</v>
      </c>
      <c r="I17" s="29"/>
    </row>
    <row r="18" spans="1:478" s="18" customFormat="1" ht="26.25" customHeight="1" x14ac:dyDescent="0.25">
      <c r="A18" s="44" t="s">
        <v>35</v>
      </c>
      <c r="B18" s="21" t="s">
        <v>36</v>
      </c>
      <c r="C18" s="44" t="s">
        <v>37</v>
      </c>
      <c r="D18" s="45" t="s">
        <v>38</v>
      </c>
      <c r="E18" s="46">
        <v>11.472</v>
      </c>
      <c r="F18" s="24">
        <v>11.472</v>
      </c>
      <c r="G18" s="47" t="s">
        <v>39</v>
      </c>
      <c r="H18" s="29"/>
      <c r="I18" s="29"/>
    </row>
    <row r="19" spans="1:478" s="18" customFormat="1" ht="26.25" customHeight="1" x14ac:dyDescent="0.25">
      <c r="A19" s="20" t="s">
        <v>40</v>
      </c>
      <c r="B19" s="21" t="s">
        <v>36</v>
      </c>
      <c r="C19" s="44" t="s">
        <v>37</v>
      </c>
      <c r="D19" s="45" t="s">
        <v>41</v>
      </c>
      <c r="E19" s="46">
        <v>125.93</v>
      </c>
      <c r="F19" s="24">
        <v>31.482500000000002</v>
      </c>
      <c r="G19" s="101" t="s">
        <v>164</v>
      </c>
      <c r="H19" s="45"/>
      <c r="I19" s="45"/>
    </row>
    <row r="20" spans="1:478" s="17" customFormat="1" ht="21" customHeight="1" x14ac:dyDescent="0.25">
      <c r="A20" s="16"/>
      <c r="B20" s="87" t="s">
        <v>114</v>
      </c>
      <c r="C20" s="88"/>
      <c r="D20" s="88"/>
      <c r="E20" s="89"/>
      <c r="F20" s="89"/>
      <c r="G20" s="90"/>
      <c r="H20" s="91"/>
      <c r="I20" s="91"/>
    </row>
    <row r="21" spans="1:478" s="18" customFormat="1" ht="18" customHeight="1" x14ac:dyDescent="0.25">
      <c r="A21" s="56" t="s">
        <v>106</v>
      </c>
      <c r="B21" s="30" t="s">
        <v>3</v>
      </c>
      <c r="C21" s="57" t="s">
        <v>15</v>
      </c>
      <c r="D21" s="58" t="s">
        <v>46</v>
      </c>
      <c r="E21" s="50">
        <v>25.791</v>
      </c>
      <c r="F21" s="51">
        <v>12.8955</v>
      </c>
      <c r="G21" s="1" t="s">
        <v>107</v>
      </c>
      <c r="H21" s="1" t="s">
        <v>131</v>
      </c>
      <c r="I21" s="92" t="s">
        <v>130</v>
      </c>
    </row>
    <row r="22" spans="1:478" s="18" customFormat="1" ht="26.25" customHeight="1" x14ac:dyDescent="0.25">
      <c r="A22" s="27" t="s">
        <v>42</v>
      </c>
      <c r="B22" s="30" t="s">
        <v>3</v>
      </c>
      <c r="C22" s="31" t="s">
        <v>43</v>
      </c>
      <c r="D22" s="34" t="s">
        <v>9</v>
      </c>
      <c r="E22" s="33">
        <v>61.49</v>
      </c>
      <c r="F22" s="34">
        <v>50</v>
      </c>
      <c r="G22" s="25" t="s">
        <v>44</v>
      </c>
      <c r="H22" s="93" t="s">
        <v>132</v>
      </c>
      <c r="I22" s="2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</row>
    <row r="23" spans="1:478" s="18" customFormat="1" ht="26.25" customHeight="1" x14ac:dyDescent="0.25">
      <c r="A23" s="48" t="s">
        <v>45</v>
      </c>
      <c r="B23" s="21" t="s">
        <v>3</v>
      </c>
      <c r="C23" s="22" t="s">
        <v>13</v>
      </c>
      <c r="D23" s="22" t="s">
        <v>46</v>
      </c>
      <c r="E23" s="37">
        <v>25.004999999999999</v>
      </c>
      <c r="F23" s="38">
        <v>25.004999999999999</v>
      </c>
      <c r="G23" s="99" t="s">
        <v>165</v>
      </c>
      <c r="H23" s="95" t="s">
        <v>133</v>
      </c>
      <c r="I23" s="49"/>
    </row>
    <row r="24" spans="1:478" s="18" customFormat="1" ht="18" customHeight="1" x14ac:dyDescent="0.25">
      <c r="A24" s="27" t="s">
        <v>47</v>
      </c>
      <c r="B24" s="30" t="s">
        <v>3</v>
      </c>
      <c r="C24" s="31" t="s">
        <v>24</v>
      </c>
      <c r="D24" s="32" t="s">
        <v>48</v>
      </c>
      <c r="E24" s="50">
        <v>23.58</v>
      </c>
      <c r="F24" s="51">
        <v>15</v>
      </c>
      <c r="G24" s="26" t="s">
        <v>49</v>
      </c>
      <c r="H24" s="93" t="s">
        <v>135</v>
      </c>
      <c r="I24" s="93" t="s">
        <v>134</v>
      </c>
    </row>
    <row r="25" spans="1:478" s="18" customFormat="1" ht="18" customHeight="1" x14ac:dyDescent="0.25">
      <c r="A25" s="20" t="s">
        <v>50</v>
      </c>
      <c r="B25" s="21" t="s">
        <v>3</v>
      </c>
      <c r="C25" s="22" t="s">
        <v>24</v>
      </c>
      <c r="D25" s="24" t="s">
        <v>51</v>
      </c>
      <c r="E25" s="23">
        <v>10.3957</v>
      </c>
      <c r="F25" s="24">
        <v>10.3957</v>
      </c>
      <c r="G25" s="26" t="s">
        <v>52</v>
      </c>
      <c r="H25" s="1" t="s">
        <v>137</v>
      </c>
      <c r="I25" s="1" t="s">
        <v>136</v>
      </c>
    </row>
    <row r="26" spans="1:478" s="18" customFormat="1" ht="18" customHeight="1" x14ac:dyDescent="0.25">
      <c r="A26" s="27" t="s">
        <v>53</v>
      </c>
      <c r="B26" s="21" t="s">
        <v>3</v>
      </c>
      <c r="C26" s="31" t="s">
        <v>24</v>
      </c>
      <c r="D26" s="34" t="s">
        <v>25</v>
      </c>
      <c r="E26" s="33">
        <v>20.29</v>
      </c>
      <c r="F26" s="34">
        <v>20.29</v>
      </c>
      <c r="G26" s="25" t="s">
        <v>54</v>
      </c>
      <c r="H26" s="93" t="s">
        <v>139</v>
      </c>
      <c r="I26" s="93" t="s">
        <v>138</v>
      </c>
    </row>
    <row r="27" spans="1:478" s="18" customFormat="1" ht="18" customHeight="1" x14ac:dyDescent="0.25">
      <c r="A27" s="48" t="s">
        <v>56</v>
      </c>
      <c r="B27" s="21" t="s">
        <v>3</v>
      </c>
      <c r="C27" s="52" t="s">
        <v>55</v>
      </c>
      <c r="D27" s="53" t="s">
        <v>16</v>
      </c>
      <c r="E27" s="37">
        <v>71.653000000000006</v>
      </c>
      <c r="F27" s="38">
        <v>71.653000000000006</v>
      </c>
      <c r="G27" s="28" t="s">
        <v>57</v>
      </c>
      <c r="H27" s="92" t="s">
        <v>140</v>
      </c>
      <c r="I27" s="92" t="s">
        <v>142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</row>
    <row r="28" spans="1:478" s="40" customFormat="1" ht="18" customHeight="1" x14ac:dyDescent="0.25">
      <c r="A28" s="27" t="s">
        <v>61</v>
      </c>
      <c r="B28" s="30" t="s">
        <v>3</v>
      </c>
      <c r="C28" s="31" t="s">
        <v>8</v>
      </c>
      <c r="D28" s="34" t="s">
        <v>59</v>
      </c>
      <c r="E28" s="33">
        <v>5.8849999999999998</v>
      </c>
      <c r="F28" s="34">
        <v>5.8849999999999998</v>
      </c>
      <c r="G28" s="25" t="s">
        <v>60</v>
      </c>
      <c r="H28" s="93" t="s">
        <v>141</v>
      </c>
      <c r="I28" s="2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</row>
    <row r="29" spans="1:478" s="40" customFormat="1" ht="26.25" customHeight="1" x14ac:dyDescent="0.25">
      <c r="A29" s="56" t="s">
        <v>62</v>
      </c>
      <c r="B29" s="30" t="s">
        <v>3</v>
      </c>
      <c r="C29" s="57" t="s">
        <v>4</v>
      </c>
      <c r="D29" s="58" t="s">
        <v>63</v>
      </c>
      <c r="E29" s="50">
        <v>62.78</v>
      </c>
      <c r="F29" s="51">
        <v>62.78</v>
      </c>
      <c r="G29" s="59" t="s">
        <v>64</v>
      </c>
      <c r="H29" s="96" t="s">
        <v>166</v>
      </c>
      <c r="I29" s="5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</row>
    <row r="30" spans="1:478" s="18" customFormat="1" ht="18" customHeight="1" x14ac:dyDescent="0.25">
      <c r="A30" s="27" t="s">
        <v>65</v>
      </c>
      <c r="B30" s="30" t="s">
        <v>3</v>
      </c>
      <c r="C30" s="31" t="s">
        <v>4</v>
      </c>
      <c r="D30" s="34" t="s">
        <v>30</v>
      </c>
      <c r="E30" s="33">
        <v>137.422</v>
      </c>
      <c r="F30" s="34">
        <v>40</v>
      </c>
      <c r="G30" s="25" t="s">
        <v>66</v>
      </c>
      <c r="H30" s="25" t="s">
        <v>67</v>
      </c>
      <c r="I30" s="25"/>
    </row>
    <row r="31" spans="1:478" s="18" customFormat="1" ht="18" customHeight="1" x14ac:dyDescent="0.25">
      <c r="A31" s="27" t="s">
        <v>100</v>
      </c>
      <c r="B31" s="30" t="s">
        <v>3</v>
      </c>
      <c r="C31" s="31" t="s">
        <v>4</v>
      </c>
      <c r="D31" s="34" t="s">
        <v>34</v>
      </c>
      <c r="E31" s="33">
        <v>37.39</v>
      </c>
      <c r="F31" s="34">
        <v>37.39</v>
      </c>
      <c r="G31" s="25" t="s">
        <v>101</v>
      </c>
      <c r="H31" s="25" t="s">
        <v>102</v>
      </c>
      <c r="I31" s="25"/>
    </row>
    <row r="32" spans="1:478" s="18" customFormat="1" ht="48" x14ac:dyDescent="0.25">
      <c r="A32" s="20" t="s">
        <v>68</v>
      </c>
      <c r="B32" s="21" t="s">
        <v>3</v>
      </c>
      <c r="C32" s="20" t="s">
        <v>4</v>
      </c>
      <c r="D32" s="20" t="s">
        <v>34</v>
      </c>
      <c r="E32" s="2">
        <v>10.401705</v>
      </c>
      <c r="F32" s="3">
        <f>E32</f>
        <v>10.401705</v>
      </c>
      <c r="G32" s="26" t="s">
        <v>69</v>
      </c>
      <c r="H32" s="1" t="s">
        <v>157</v>
      </c>
      <c r="I32" s="26"/>
    </row>
    <row r="33" spans="1:478" s="17" customFormat="1" ht="21" customHeight="1" x14ac:dyDescent="0.25">
      <c r="A33" s="16"/>
      <c r="B33" s="87" t="s">
        <v>115</v>
      </c>
      <c r="C33" s="88"/>
      <c r="D33" s="88"/>
      <c r="E33" s="89"/>
      <c r="F33" s="89"/>
      <c r="G33" s="90"/>
      <c r="H33" s="91"/>
      <c r="I33" s="91"/>
    </row>
    <row r="34" spans="1:478" s="18" customFormat="1" ht="24" x14ac:dyDescent="0.25">
      <c r="A34" s="27" t="s">
        <v>70</v>
      </c>
      <c r="B34" s="30" t="s">
        <v>3</v>
      </c>
      <c r="C34" s="27" t="s">
        <v>8</v>
      </c>
      <c r="D34" s="27" t="s">
        <v>58</v>
      </c>
      <c r="E34" s="33">
        <v>16.899000000000001</v>
      </c>
      <c r="F34" s="61">
        <f>E34*0.75</f>
        <v>12.674250000000001</v>
      </c>
      <c r="G34" s="25" t="s">
        <v>71</v>
      </c>
      <c r="H34" s="93" t="s">
        <v>143</v>
      </c>
      <c r="I34" s="25"/>
    </row>
    <row r="35" spans="1:478" s="18" customFormat="1" ht="18" customHeight="1" x14ac:dyDescent="0.25">
      <c r="A35" s="20" t="s">
        <v>72</v>
      </c>
      <c r="B35" s="23" t="s">
        <v>3</v>
      </c>
      <c r="C35" s="20" t="s">
        <v>8</v>
      </c>
      <c r="D35" s="20" t="s">
        <v>73</v>
      </c>
      <c r="E35" s="23">
        <v>45.112000000000002</v>
      </c>
      <c r="F35" s="62">
        <f>E35*2/3</f>
        <v>30.074666666666669</v>
      </c>
      <c r="G35" s="26" t="s">
        <v>74</v>
      </c>
      <c r="H35" s="26" t="s">
        <v>75</v>
      </c>
      <c r="I35" s="25"/>
    </row>
    <row r="36" spans="1:478" s="40" customFormat="1" ht="18" customHeight="1" x14ac:dyDescent="0.25">
      <c r="A36" s="48" t="s">
        <v>103</v>
      </c>
      <c r="B36" s="30" t="s">
        <v>3</v>
      </c>
      <c r="C36" s="57" t="s">
        <v>4</v>
      </c>
      <c r="D36" s="57" t="s">
        <v>55</v>
      </c>
      <c r="E36" s="50">
        <v>90</v>
      </c>
      <c r="F36" s="51">
        <v>33.75</v>
      </c>
      <c r="G36" s="59" t="s">
        <v>104</v>
      </c>
      <c r="H36" s="1" t="s">
        <v>144</v>
      </c>
      <c r="I36" s="5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</row>
    <row r="37" spans="1:478" s="18" customFormat="1" ht="120" x14ac:dyDescent="0.25">
      <c r="A37" s="20" t="s">
        <v>76</v>
      </c>
      <c r="B37" s="35" t="s">
        <v>5</v>
      </c>
      <c r="C37" s="20" t="s">
        <v>77</v>
      </c>
      <c r="D37" s="63" t="s">
        <v>63</v>
      </c>
      <c r="E37" s="38">
        <f>SUM(63.89,78.741)</f>
        <v>142.631</v>
      </c>
      <c r="F37" s="38">
        <f>SUM(21.2967,13.1235)*2</f>
        <v>68.840400000000002</v>
      </c>
      <c r="G37" s="26"/>
      <c r="H37" s="1" t="s">
        <v>145</v>
      </c>
      <c r="I37" s="98" t="s">
        <v>167</v>
      </c>
    </row>
    <row r="38" spans="1:478" s="18" customFormat="1" ht="18" customHeight="1" x14ac:dyDescent="0.25">
      <c r="A38" s="20" t="s">
        <v>78</v>
      </c>
      <c r="B38" s="35" t="s">
        <v>5</v>
      </c>
      <c r="C38" s="22" t="s">
        <v>7</v>
      </c>
      <c r="D38" s="36" t="s">
        <v>79</v>
      </c>
      <c r="E38" s="37">
        <v>124.401</v>
      </c>
      <c r="F38" s="38">
        <v>3.45</v>
      </c>
      <c r="G38" s="86"/>
      <c r="H38" s="1" t="s">
        <v>146</v>
      </c>
      <c r="I38" s="97" t="s">
        <v>147</v>
      </c>
    </row>
    <row r="39" spans="1:478" s="18" customFormat="1" ht="18" customHeight="1" x14ac:dyDescent="0.25">
      <c r="A39" s="27" t="s">
        <v>83</v>
      </c>
      <c r="B39" s="60" t="s">
        <v>5</v>
      </c>
      <c r="C39" s="31" t="s">
        <v>84</v>
      </c>
      <c r="D39" s="32" t="s">
        <v>85</v>
      </c>
      <c r="E39" s="50">
        <v>5</v>
      </c>
      <c r="F39" s="51">
        <v>5</v>
      </c>
      <c r="G39" s="25"/>
      <c r="H39" s="25" t="s">
        <v>86</v>
      </c>
      <c r="I39" s="25"/>
    </row>
    <row r="40" spans="1:478" s="64" customFormat="1" ht="18" customHeight="1" x14ac:dyDescent="0.25">
      <c r="A40" s="27" t="s">
        <v>80</v>
      </c>
      <c r="B40" s="60" t="s">
        <v>5</v>
      </c>
      <c r="C40" s="57" t="s">
        <v>10</v>
      </c>
      <c r="D40" s="58" t="s">
        <v>11</v>
      </c>
      <c r="E40" s="50">
        <v>65.95</v>
      </c>
      <c r="F40" s="51">
        <f>E40*0.8</f>
        <v>52.760000000000005</v>
      </c>
      <c r="G40" s="59"/>
      <c r="H40" s="100" t="s">
        <v>148</v>
      </c>
      <c r="I40" s="93" t="s">
        <v>149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</row>
    <row r="41" spans="1:478" s="64" customFormat="1" ht="18" customHeight="1" x14ac:dyDescent="0.25">
      <c r="A41" s="27" t="s">
        <v>81</v>
      </c>
      <c r="B41" s="33" t="s">
        <v>5</v>
      </c>
      <c r="C41" s="27" t="s">
        <v>10</v>
      </c>
      <c r="D41" s="27" t="s">
        <v>82</v>
      </c>
      <c r="E41" s="33">
        <v>37.25</v>
      </c>
      <c r="F41" s="61">
        <f>E41*0.5</f>
        <v>18.625</v>
      </c>
      <c r="G41" s="25"/>
      <c r="H41" s="25"/>
      <c r="I41" s="100" t="s">
        <v>150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</row>
    <row r="42" spans="1:478" s="18" customFormat="1" ht="26.25" customHeight="1" x14ac:dyDescent="0.25">
      <c r="A42" s="20" t="s">
        <v>87</v>
      </c>
      <c r="B42" s="35" t="s">
        <v>5</v>
      </c>
      <c r="C42" s="22" t="s">
        <v>6</v>
      </c>
      <c r="D42" s="36" t="s">
        <v>9</v>
      </c>
      <c r="E42" s="37">
        <v>58.96</v>
      </c>
      <c r="F42" s="38">
        <f>E42/6*2</f>
        <v>19.653333333333332</v>
      </c>
      <c r="G42" s="26"/>
      <c r="H42" s="1" t="s">
        <v>151</v>
      </c>
      <c r="I42" s="1" t="s">
        <v>155</v>
      </c>
    </row>
    <row r="43" spans="1:478" s="18" customFormat="1" ht="18" customHeight="1" x14ac:dyDescent="0.25">
      <c r="A43" s="27" t="s">
        <v>88</v>
      </c>
      <c r="B43" s="35" t="s">
        <v>5</v>
      </c>
      <c r="C43" s="27" t="s">
        <v>6</v>
      </c>
      <c r="D43" s="65" t="s">
        <v>89</v>
      </c>
      <c r="E43" s="50">
        <v>62.84</v>
      </c>
      <c r="F43" s="51">
        <v>62.84</v>
      </c>
      <c r="G43" s="25"/>
      <c r="H43" s="93" t="s">
        <v>156</v>
      </c>
      <c r="I43" s="100" t="s">
        <v>168</v>
      </c>
    </row>
    <row r="44" spans="1:478" s="19" customFormat="1" ht="18" customHeight="1" x14ac:dyDescent="0.25">
      <c r="A44" s="20" t="s">
        <v>90</v>
      </c>
      <c r="B44" s="35" t="s">
        <v>5</v>
      </c>
      <c r="C44" s="22" t="s">
        <v>6</v>
      </c>
      <c r="D44" s="36" t="s">
        <v>28</v>
      </c>
      <c r="E44" s="37">
        <v>100.8</v>
      </c>
      <c r="F44" s="38">
        <v>33.6</v>
      </c>
      <c r="G44" s="26"/>
      <c r="H44" s="1" t="s">
        <v>153</v>
      </c>
      <c r="I44" s="93" t="s">
        <v>152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</row>
    <row r="45" spans="1:478" s="54" customFormat="1" ht="26.25" customHeight="1" x14ac:dyDescent="0.25">
      <c r="A45" s="27" t="s">
        <v>105</v>
      </c>
      <c r="B45" s="60" t="s">
        <v>5</v>
      </c>
      <c r="C45" s="27" t="s">
        <v>6</v>
      </c>
      <c r="D45" s="65" t="s">
        <v>91</v>
      </c>
      <c r="E45" s="50">
        <v>17.88</v>
      </c>
      <c r="F45" s="51">
        <v>17.88</v>
      </c>
      <c r="G45" s="25"/>
      <c r="H45" s="93" t="s">
        <v>154</v>
      </c>
      <c r="I45" s="100" t="s">
        <v>169</v>
      </c>
    </row>
    <row r="46" spans="1:478" s="17" customFormat="1" ht="21" customHeight="1" x14ac:dyDescent="0.25">
      <c r="A46" s="16"/>
      <c r="B46" s="87" t="s">
        <v>116</v>
      </c>
      <c r="C46" s="88"/>
      <c r="D46" s="88"/>
      <c r="E46" s="89"/>
      <c r="F46" s="89"/>
      <c r="G46" s="90"/>
      <c r="H46" s="91"/>
      <c r="I46" s="91"/>
    </row>
    <row r="47" spans="1:478" s="6" customFormat="1" ht="18" customHeight="1" x14ac:dyDescent="0.25">
      <c r="A47" s="79" t="s">
        <v>108</v>
      </c>
      <c r="B47" s="80" t="s">
        <v>5</v>
      </c>
      <c r="C47" s="81" t="s">
        <v>84</v>
      </c>
      <c r="D47" s="81" t="s">
        <v>46</v>
      </c>
      <c r="E47" s="82">
        <v>23.907</v>
      </c>
      <c r="F47" s="83">
        <v>23.907</v>
      </c>
      <c r="G47" s="84"/>
      <c r="H47" s="85" t="s">
        <v>109</v>
      </c>
      <c r="I47" s="84"/>
    </row>
    <row r="48" spans="1:478" s="10" customFormat="1" ht="18" customHeight="1" x14ac:dyDescent="0.25">
      <c r="A48" s="73" t="s">
        <v>110</v>
      </c>
      <c r="B48" s="74" t="s">
        <v>5</v>
      </c>
      <c r="C48" s="75" t="s">
        <v>6</v>
      </c>
      <c r="D48" s="75" t="s">
        <v>91</v>
      </c>
      <c r="E48" s="76">
        <v>25</v>
      </c>
      <c r="F48" s="77">
        <v>25</v>
      </c>
      <c r="G48" s="71"/>
      <c r="H48" s="78" t="s">
        <v>111</v>
      </c>
      <c r="I48" s="7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</row>
  </sheetData>
  <sortState ref="A34:RJ45">
    <sortCondition ref="B34:B45"/>
    <sortCondition ref="C34:C45"/>
    <sortCondition ref="D34:D45"/>
    <sortCondition ref="E34:E45"/>
  </sortState>
  <mergeCells count="1">
    <mergeCell ref="B2:C2"/>
  </mergeCells>
  <phoneticPr fontId="2" type="noConversion"/>
  <pageMargins left="0.25" right="0.25" top="0.25" bottom="0.25" header="0.3" footer="0.3"/>
  <pageSetup paperSize="17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</vt:lpstr>
      <vt:lpstr>' '!Print_Area</vt:lpstr>
      <vt:lpstr>'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Arnoldy</dc:creator>
  <cp:keywords/>
  <dc:description/>
  <cp:lastModifiedBy>Gordon Deen</cp:lastModifiedBy>
  <cp:revision/>
  <dcterms:created xsi:type="dcterms:W3CDTF">2011-02-22T16:53:54Z</dcterms:created>
  <dcterms:modified xsi:type="dcterms:W3CDTF">2017-10-30T21:01:10Z</dcterms:modified>
  <cp:category/>
  <cp:contentStatus/>
</cp:coreProperties>
</file>